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oumaya Boujnah\Desktop\البوابة\البوابة جويلية 2026\المنشآت الرياضية جويلية 2026\"/>
    </mc:Choice>
  </mc:AlternateContent>
  <xr:revisionPtr revIDLastSave="0" documentId="13_ncr:1_{BAC3A39D-3182-40F9-B09D-19B2E1839341}" xr6:coauthVersionLast="47" xr6:coauthVersionMax="47" xr10:uidLastSave="{00000000-0000-0000-0000-000000000000}"/>
  <bookViews>
    <workbookView xWindow="240" yWindow="345" windowWidth="14850" windowHeight="12735" xr2:uid="{00000000-000D-0000-FFFF-FFFF00000000}"/>
  </bookViews>
  <sheets>
    <sheet name="Feuil1" sheetId="1" r:id="rId1"/>
  </sheets>
  <externalReferences>
    <externalReference r:id="rId2"/>
  </externalReferences>
  <definedNames>
    <definedName name="_xlnm.Print_Area" localSheetId="0">Feuil1!$A$1:$N$13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1" l="1"/>
  <c r="M12" i="1"/>
  <c r="L12" i="1"/>
  <c r="K12" i="1"/>
  <c r="J12" i="1"/>
  <c r="I12" i="1"/>
  <c r="H12" i="1"/>
  <c r="G12" i="1"/>
  <c r="F12" i="1"/>
  <c r="E12" i="1"/>
  <c r="D12" i="1"/>
  <c r="C12" i="1"/>
  <c r="B12" i="1"/>
  <c r="C9" i="1"/>
  <c r="D9" i="1"/>
  <c r="E9" i="1"/>
  <c r="F9" i="1"/>
  <c r="G9" i="1"/>
  <c r="H9" i="1"/>
  <c r="I9" i="1"/>
  <c r="J9" i="1"/>
  <c r="K9" i="1"/>
  <c r="L9" i="1"/>
  <c r="M9" i="1"/>
  <c r="B9" i="1"/>
  <c r="C6" i="1"/>
  <c r="D6" i="1"/>
  <c r="E6" i="1"/>
  <c r="F6" i="1"/>
  <c r="G6" i="1"/>
  <c r="H6" i="1"/>
  <c r="I6" i="1"/>
  <c r="J6" i="1"/>
  <c r="K6" i="1"/>
  <c r="L6" i="1"/>
  <c r="M6" i="1"/>
  <c r="B6" i="1"/>
</calcChain>
</file>

<file path=xl/sharedStrings.xml><?xml version="1.0" encoding="utf-8"?>
<sst xmlns="http://schemas.openxmlformats.org/spreadsheetml/2006/main" count="16" uniqueCount="16">
  <si>
    <t>المنشآت الرياضية</t>
  </si>
  <si>
    <t xml:space="preserve">إلى غاية2010 </t>
  </si>
  <si>
    <t>إلى غاية 2015</t>
  </si>
  <si>
    <t>القاعات الرياضية الجماعية</t>
  </si>
  <si>
    <t>القاعات الرياضية الفردية</t>
  </si>
  <si>
    <t xml:space="preserve">مجموع القاعات الرياضية </t>
  </si>
  <si>
    <t xml:space="preserve"> الملاعب المعشبة طبيعيا</t>
  </si>
  <si>
    <t xml:space="preserve"> الملاعب المعشبة إصطناعيا</t>
  </si>
  <si>
    <t>مجموع الملاعب المعشبة</t>
  </si>
  <si>
    <t>إعادة تعشيب الملاعب</t>
  </si>
  <si>
    <t>المسابح المغطاة</t>
  </si>
  <si>
    <t>إدارة التخطيط و التقييم</t>
  </si>
  <si>
    <t>المصدر:</t>
  </si>
  <si>
    <t>مضامير إصطناعية</t>
  </si>
  <si>
    <t>جويلية 2026</t>
  </si>
  <si>
    <t xml:space="preserve">تطور المنشآت الرياضية   2010-جويلية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</si>
</sst>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24"/>
      <name val="Sultan bold"/>
      <charset val="178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20"/>
      <name val="Traditional Arabic"/>
      <family val="1"/>
    </font>
    <font>
      <b/>
      <sz val="16"/>
      <name val="Times New Roman"/>
      <family val="1"/>
    </font>
    <font>
      <b/>
      <sz val="16"/>
      <name val="Traditional Arabic"/>
      <family val="1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gradientFill type="path">
        <stop position="0">
          <color theme="0"/>
        </stop>
        <stop position="1">
          <color rgb="FF0070C0"/>
        </stop>
      </gradientFill>
    </fill>
    <fill>
      <gradientFill degree="45">
        <stop position="0">
          <color theme="0"/>
        </stop>
        <stop position="1">
          <color rgb="FFBDCA42"/>
        </stop>
      </gradientFill>
    </fill>
    <fill>
      <patternFill patternType="solid">
        <fgColor theme="0"/>
        <bgColor auto="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rgb="FFA5A5A5"/>
      </patternFill>
    </fill>
    <fill>
      <patternFill patternType="solid">
        <fgColor rgb="FF00B050"/>
        <bgColor rgb="FFA5A5A5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7">
    <xf numFmtId="0" fontId="0" fillId="0" borderId="0" xfId="0"/>
    <xf numFmtId="0" fontId="4" fillId="4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8" fillId="6" borderId="3" xfId="2" applyFont="1" applyFill="1" applyBorder="1" applyAlignment="1">
      <alignment horizontal="center" vertical="center" wrapText="1"/>
    </xf>
    <xf numFmtId="0" fontId="9" fillId="7" borderId="3" xfId="2" applyFont="1" applyFill="1" applyBorder="1" applyAlignment="1">
      <alignment horizontal="center" vertical="center" wrapText="1"/>
    </xf>
    <xf numFmtId="1" fontId="8" fillId="7" borderId="3" xfId="2" applyNumberFormat="1" applyFont="1" applyFill="1" applyBorder="1" applyAlignment="1">
      <alignment horizontal="center" vertical="center" wrapText="1"/>
    </xf>
    <xf numFmtId="0" fontId="8" fillId="8" borderId="3" xfId="2" applyFont="1" applyFill="1" applyBorder="1" applyAlignment="1" applyProtection="1">
      <alignment horizontal="center" vertical="center" wrapText="1"/>
      <protection locked="0"/>
    </xf>
    <xf numFmtId="0" fontId="8" fillId="8" borderId="3" xfId="2" applyFont="1" applyFill="1" applyBorder="1" applyAlignment="1">
      <alignment horizontal="center" vertical="center" wrapText="1"/>
    </xf>
    <xf numFmtId="0" fontId="8" fillId="8" borderId="5" xfId="2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3">
    <cellStyle name="Normal" xfId="0" builtinId="0"/>
    <cellStyle name="Normal 2 7" xfId="1" xr:uid="{00000000-0005-0000-0000-000001000000}"/>
    <cellStyle name="Normal 6" xfId="2" xr:uid="{B68A562A-018F-4697-9C76-D6A39569C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DRIVE\&#1575;&#1604;&#1605;&#1606;&#1588;&#1570;&#1578;%20&#1575;&#1604;&#1588;&#1576;&#1575;&#1576;&#1610;&#1577;%20&#1608;%20&#1575;&#1604;&#1585;&#1610;&#1575;&#1590;&#1610;&#1577;\&#1575;&#1604;&#1605;&#1606;&#1588;&#1570;&#1578;%20&#1575;&#1604;&#1585;&#1610;&#1575;&#1590;&#1610;&#1577;\&#1575;&#1604;&#1605;&#1606;&#1588;&#1570;&#1578;%20&#1575;&#1604;&#1585;&#1610;&#1575;&#1590;&#1610;&#1577;.xlsm" TargetMode="External"/><Relationship Id="rId1" Type="http://schemas.openxmlformats.org/officeDocument/2006/relationships/externalLinkPath" Target="file:///H:\DRIVE\&#1575;&#1604;&#1605;&#1606;&#1588;&#1570;&#1578;%20&#1575;&#1604;&#1588;&#1576;&#1575;&#1576;&#1610;&#1577;%20&#1608;%20&#1575;&#1604;&#1585;&#1610;&#1575;&#1590;&#1610;&#1577;\&#1575;&#1604;&#1605;&#1606;&#1588;&#1570;&#1578;%20&#1575;&#1604;&#1585;&#1610;&#1575;&#1590;&#1610;&#1577;\&#1575;&#1604;&#1605;&#1606;&#1588;&#1570;&#1578;%20&#1575;&#1604;&#1585;&#1610;&#1575;&#1590;&#1610;&#157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تصنيف المنشآت الرياضية "/>
      <sheetName val="التوزيع الجهوي"/>
      <sheetName val="بالأرقام بالبلديات"/>
      <sheetName val="بالأرقام بالمعتمديات"/>
      <sheetName val="تطور المنشآت حسب الولاية "/>
      <sheetName val="BD"/>
      <sheetName val="تطور المنشآتFormule"/>
      <sheetName val="ID"/>
      <sheetName val="BD-COPIE"/>
      <sheetName val="الجغرافيا"/>
      <sheetName val="التغطية بالبلديات والمعتمديات"/>
      <sheetName val="تصنيف المنشآت"/>
      <sheetName val=" مؤشرات التغطية بالمعتمديات "/>
      <sheetName val=" مؤشرات التغطية بالبلديات"/>
      <sheetName val=" المنشآت مصنفة +نسب الوطني"/>
      <sheetName val="Geolocalisation"/>
      <sheetName val="جدول تطور+تقديرات"/>
      <sheetName val="RAPPORT_2"/>
      <sheetName val="À VÉRIFIER "/>
      <sheetName val="TC"/>
      <sheetName val="T D BORD المنشآت "/>
      <sheetName val="جدول إجمالي تفصيلي"/>
      <sheetName val="التوزيع بالأقاليم لكل 100ألف سا"/>
      <sheetName val="SAISIE"/>
      <sheetName val="جدول المتوقع إنجازه تفصيلي"/>
      <sheetName val="Feuil2"/>
      <sheetName val=" المنشآت بالولايات +معدل وطني "/>
      <sheetName val="قائمة في المنجز +المتوقع"/>
      <sheetName val="جدول إجمالي "/>
      <sheetName val="Power Bi مجلس "/>
      <sheetName val="الجداول المركزي"/>
      <sheetName val="البلديات الحديثة في أرقام"/>
      <sheetName val="مؤشرات التغطية بالبلديات+مخطط "/>
      <sheetName val="خرائط رياضة PowerBI"/>
      <sheetName val="لائحة البلديات المبرمجة"/>
      <sheetName val="برمجة المنشآت بالبلديات دون إحت"/>
      <sheetName val="مؤشرات بدون إحتساب"/>
      <sheetName val="قديمة حديثة بدون إحتساب "/>
      <sheetName val="قديمة حديثة بإحتسا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rightToLeft="1" tabSelected="1" view="pageBreakPreview" topLeftCell="E1" zoomScaleNormal="100" zoomScaleSheetLayoutView="100" workbookViewId="0">
      <selection activeCell="M6" sqref="M6:N6"/>
    </sheetView>
  </sheetViews>
  <sheetFormatPr baseColWidth="10" defaultRowHeight="15"/>
  <cols>
    <col min="1" max="1" width="28.5703125" customWidth="1"/>
    <col min="2" max="2" width="13" customWidth="1"/>
    <col min="12" max="12" width="14.85546875" customWidth="1"/>
  </cols>
  <sheetData>
    <row r="1" spans="1:14" ht="30.75" customHeight="1" thickBot="1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21.75" customHeight="1" thickBot="1">
      <c r="A2" s="16" t="s">
        <v>0</v>
      </c>
      <c r="B2" s="15" t="s">
        <v>1</v>
      </c>
      <c r="C2" s="15">
        <v>2015</v>
      </c>
      <c r="D2" s="16">
        <v>2016</v>
      </c>
      <c r="E2" s="16">
        <v>2017</v>
      </c>
      <c r="F2" s="16">
        <v>2018</v>
      </c>
      <c r="G2" s="16">
        <v>2019</v>
      </c>
      <c r="H2" s="16">
        <v>2020</v>
      </c>
      <c r="I2" s="16">
        <v>2021</v>
      </c>
      <c r="J2" s="16">
        <v>2022</v>
      </c>
      <c r="K2" s="15">
        <v>2023</v>
      </c>
      <c r="L2" s="15">
        <v>2024</v>
      </c>
      <c r="M2" s="15">
        <v>2025</v>
      </c>
      <c r="N2" s="15" t="s">
        <v>14</v>
      </c>
    </row>
    <row r="3" spans="1:14" ht="15.75" customHeight="1" thickBot="1">
      <c r="A3" s="16"/>
      <c r="B3" s="15"/>
      <c r="C3" s="15" t="s">
        <v>2</v>
      </c>
      <c r="D3" s="16">
        <v>2016</v>
      </c>
      <c r="E3" s="16">
        <v>2017</v>
      </c>
      <c r="F3" s="16">
        <v>2018</v>
      </c>
      <c r="G3" s="16">
        <v>2019</v>
      </c>
      <c r="H3" s="16">
        <v>2020</v>
      </c>
      <c r="I3" s="16">
        <v>2021</v>
      </c>
      <c r="J3" s="16">
        <v>2022</v>
      </c>
      <c r="K3" s="15"/>
      <c r="L3" s="15"/>
      <c r="M3" s="15"/>
      <c r="N3" s="15"/>
    </row>
    <row r="4" spans="1:14" ht="33.75" thickBot="1">
      <c r="A4" s="1" t="s">
        <v>3</v>
      </c>
      <c r="B4" s="2">
        <v>90</v>
      </c>
      <c r="C4" s="2">
        <v>96</v>
      </c>
      <c r="D4" s="3">
        <v>99</v>
      </c>
      <c r="E4" s="2">
        <v>102</v>
      </c>
      <c r="F4" s="2">
        <v>105</v>
      </c>
      <c r="G4" s="2">
        <v>107</v>
      </c>
      <c r="H4" s="2">
        <v>109</v>
      </c>
      <c r="I4" s="2">
        <v>111</v>
      </c>
      <c r="J4" s="2">
        <v>113</v>
      </c>
      <c r="K4" s="2">
        <v>115</v>
      </c>
      <c r="L4" s="4">
        <v>117</v>
      </c>
      <c r="M4" s="4">
        <v>118</v>
      </c>
      <c r="N4" s="4">
        <v>118</v>
      </c>
    </row>
    <row r="5" spans="1:14" ht="33.75" thickBot="1">
      <c r="A5" s="1" t="s">
        <v>4</v>
      </c>
      <c r="B5" s="2">
        <v>72</v>
      </c>
      <c r="C5" s="3">
        <v>98</v>
      </c>
      <c r="D5" s="2">
        <v>106</v>
      </c>
      <c r="E5" s="2">
        <v>119</v>
      </c>
      <c r="F5" s="2">
        <v>126</v>
      </c>
      <c r="G5" s="2">
        <v>138</v>
      </c>
      <c r="H5" s="2">
        <v>148</v>
      </c>
      <c r="I5" s="2">
        <v>154</v>
      </c>
      <c r="J5" s="2">
        <v>162</v>
      </c>
      <c r="K5" s="2">
        <v>165</v>
      </c>
      <c r="L5" s="4">
        <v>172</v>
      </c>
      <c r="M5" s="4">
        <v>177</v>
      </c>
      <c r="N5" s="4">
        <v>183</v>
      </c>
    </row>
    <row r="6" spans="1:14" ht="33.75" thickBot="1">
      <c r="A6" s="5" t="s">
        <v>5</v>
      </c>
      <c r="B6" s="5">
        <f>SUM(B4:B5)</f>
        <v>162</v>
      </c>
      <c r="C6" s="5">
        <f t="shared" ref="C6:N6" si="0">SUM(C4:C5)</f>
        <v>194</v>
      </c>
      <c r="D6" s="5">
        <f t="shared" si="0"/>
        <v>205</v>
      </c>
      <c r="E6" s="5">
        <f t="shared" si="0"/>
        <v>221</v>
      </c>
      <c r="F6" s="5">
        <f t="shared" si="0"/>
        <v>231</v>
      </c>
      <c r="G6" s="5">
        <f t="shared" si="0"/>
        <v>245</v>
      </c>
      <c r="H6" s="5">
        <f t="shared" si="0"/>
        <v>257</v>
      </c>
      <c r="I6" s="5">
        <f t="shared" si="0"/>
        <v>265</v>
      </c>
      <c r="J6" s="5">
        <f t="shared" si="0"/>
        <v>275</v>
      </c>
      <c r="K6" s="5">
        <f t="shared" si="0"/>
        <v>280</v>
      </c>
      <c r="L6" s="5">
        <f t="shared" si="0"/>
        <v>289</v>
      </c>
      <c r="M6" s="5">
        <f t="shared" si="0"/>
        <v>295</v>
      </c>
      <c r="N6" s="5">
        <f t="shared" si="0"/>
        <v>301</v>
      </c>
    </row>
    <row r="7" spans="1:14" ht="33.75" thickBot="1">
      <c r="A7" s="1" t="s">
        <v>7</v>
      </c>
      <c r="B7" s="4">
        <v>103</v>
      </c>
      <c r="C7" s="4">
        <v>165</v>
      </c>
      <c r="D7" s="4">
        <v>187</v>
      </c>
      <c r="E7" s="4">
        <v>209</v>
      </c>
      <c r="F7" s="4">
        <v>230</v>
      </c>
      <c r="G7" s="4">
        <v>251</v>
      </c>
      <c r="H7" s="4">
        <v>266</v>
      </c>
      <c r="I7" s="4">
        <v>285</v>
      </c>
      <c r="J7" s="4">
        <v>294</v>
      </c>
      <c r="K7" s="4">
        <v>307</v>
      </c>
      <c r="L7" s="4">
        <v>318</v>
      </c>
      <c r="M7" s="4">
        <v>327</v>
      </c>
      <c r="N7" s="4">
        <v>329</v>
      </c>
    </row>
    <row r="8" spans="1:14" ht="33.75" thickBot="1">
      <c r="A8" s="1" t="s">
        <v>6</v>
      </c>
      <c r="B8" s="4">
        <v>66</v>
      </c>
      <c r="C8" s="4">
        <v>68</v>
      </c>
      <c r="D8" s="4">
        <v>69</v>
      </c>
      <c r="E8" s="4">
        <v>70</v>
      </c>
      <c r="F8" s="4">
        <v>70</v>
      </c>
      <c r="G8" s="4">
        <v>70</v>
      </c>
      <c r="H8" s="4">
        <v>70</v>
      </c>
      <c r="I8" s="4">
        <v>71</v>
      </c>
      <c r="J8" s="4">
        <v>71</v>
      </c>
      <c r="K8" s="4">
        <v>71</v>
      </c>
      <c r="L8" s="4">
        <v>71</v>
      </c>
      <c r="M8" s="4">
        <v>71</v>
      </c>
      <c r="N8" s="4">
        <v>71</v>
      </c>
    </row>
    <row r="9" spans="1:14" ht="22.5">
      <c r="A9" s="8" t="s">
        <v>8</v>
      </c>
      <c r="B9" s="9">
        <f>SUM(B7:B8)</f>
        <v>169</v>
      </c>
      <c r="C9" s="9">
        <f t="shared" ref="C9:M9" si="1">SUM(C7:C8)</f>
        <v>233</v>
      </c>
      <c r="D9" s="9">
        <f t="shared" si="1"/>
        <v>256</v>
      </c>
      <c r="E9" s="9">
        <f t="shared" si="1"/>
        <v>279</v>
      </c>
      <c r="F9" s="9">
        <f t="shared" si="1"/>
        <v>300</v>
      </c>
      <c r="G9" s="9">
        <f t="shared" si="1"/>
        <v>321</v>
      </c>
      <c r="H9" s="9">
        <f t="shared" si="1"/>
        <v>336</v>
      </c>
      <c r="I9" s="9">
        <f t="shared" si="1"/>
        <v>356</v>
      </c>
      <c r="J9" s="9">
        <f t="shared" si="1"/>
        <v>365</v>
      </c>
      <c r="K9" s="9">
        <f t="shared" si="1"/>
        <v>378</v>
      </c>
      <c r="L9" s="9">
        <f t="shared" si="1"/>
        <v>389</v>
      </c>
      <c r="M9" s="9">
        <f t="shared" si="1"/>
        <v>398</v>
      </c>
      <c r="N9" s="9">
        <v>400</v>
      </c>
    </row>
    <row r="10" spans="1:14" ht="23.25" thickBot="1">
      <c r="A10" s="7" t="s">
        <v>9</v>
      </c>
      <c r="B10" s="7">
        <v>9</v>
      </c>
      <c r="C10" s="7">
        <v>4</v>
      </c>
      <c r="D10" s="7">
        <v>4</v>
      </c>
      <c r="E10" s="7">
        <v>4</v>
      </c>
      <c r="F10" s="7">
        <v>10</v>
      </c>
      <c r="G10" s="7">
        <v>17</v>
      </c>
      <c r="H10" s="7">
        <v>13</v>
      </c>
      <c r="I10" s="7">
        <v>7</v>
      </c>
      <c r="J10" s="7">
        <v>8</v>
      </c>
      <c r="K10" s="7">
        <v>2</v>
      </c>
      <c r="L10" s="7">
        <v>11</v>
      </c>
      <c r="M10" s="7">
        <v>5</v>
      </c>
      <c r="N10" s="7">
        <v>4</v>
      </c>
    </row>
    <row r="11" spans="1:14" ht="33.75" thickBot="1">
      <c r="A11" s="1" t="s">
        <v>10</v>
      </c>
      <c r="B11" s="6">
        <v>14</v>
      </c>
      <c r="C11" s="2">
        <v>14</v>
      </c>
      <c r="D11" s="2">
        <v>15</v>
      </c>
      <c r="E11" s="2">
        <v>15</v>
      </c>
      <c r="F11" s="2">
        <v>16</v>
      </c>
      <c r="G11" s="2">
        <v>17</v>
      </c>
      <c r="H11" s="2">
        <v>17</v>
      </c>
      <c r="I11" s="2">
        <v>17</v>
      </c>
      <c r="J11" s="2">
        <v>17</v>
      </c>
      <c r="K11" s="2">
        <v>20</v>
      </c>
      <c r="L11" s="4">
        <v>21</v>
      </c>
      <c r="M11" s="4">
        <v>21</v>
      </c>
      <c r="N11" s="4">
        <v>21</v>
      </c>
    </row>
    <row r="12" spans="1:14" ht="23.25" thickBot="1">
      <c r="A12" s="10" t="s">
        <v>13</v>
      </c>
      <c r="B12" s="11">
        <f>COUNTIFS([1]!BD[ID_طبيعة المنشأة], 5, [1]!BD[ID_وضعية المنشأة], 1,[1]!BD[طبيعة الأرضية_ID],1, [1]!BD[تاريخ الإحداث], "&lt;=2010")</f>
        <v>15</v>
      </c>
      <c r="C12" s="11">
        <f>COUNTIFS([1]!BD[ID_طبيعة المنشأة], 5, [1]!BD[ID_وضعية المنشأة], 1,[1]!BD[طبيعة الأرضية_ID],1, [1]!BD[تاريخ الإحداث], "&lt;=2015")</f>
        <v>15</v>
      </c>
      <c r="D12" s="11">
        <f>COUNTIFS([1]!BD[ID_طبيعة المنشأة], 5, [1]!BD[ID_وضعية المنشأة], 1,[1]!BD[طبيعة الأرضية_ID],1, [1]!BD[تاريخ الإحداث], "&lt;=2016")</f>
        <v>15</v>
      </c>
      <c r="E12" s="11">
        <f>COUNTIFS([1]!BD[ID_طبيعة المنشأة], 5, [1]!BD[ID_وضعية المنشأة], 1,[1]!BD[طبيعة الأرضية_ID],1, [1]!BD[تاريخ الإحداث], "&lt;=2017")</f>
        <v>15</v>
      </c>
      <c r="F12" s="11">
        <f>COUNTIFS([1]!BD[ID_طبيعة المنشأة], 5, [1]!BD[ID_وضعية المنشأة], 1,[1]!BD[طبيعة الأرضية_ID],1, [1]!BD[تاريخ الإحداث], "&lt;=2018")</f>
        <v>15</v>
      </c>
      <c r="G12" s="11">
        <f>COUNTIFS([1]!BD[ID_طبيعة المنشأة], 5, [1]!BD[ID_وضعية المنشأة], 1,[1]!BD[طبيعة الأرضية_ID],1, [1]!BD[تاريخ الإحداث], "&lt;=2019")</f>
        <v>15</v>
      </c>
      <c r="H12" s="11">
        <f>COUNTIFS([1]!BD[ID_طبيعة المنشأة], 5, [1]!BD[ID_وضعية المنشأة], 1,[1]!BD[طبيعة الأرضية_ID],1, [1]!BD[تاريخ الإحداث], "&lt;=2020")</f>
        <v>15</v>
      </c>
      <c r="I12" s="11">
        <f>COUNTIFS([1]!BD[ID_طبيعة المنشأة], 5, [1]!BD[ID_وضعية المنشأة], 1,[1]!BD[طبيعة الأرضية_ID],1, [1]!BD[تاريخ الإحداث], "&lt;=2021")</f>
        <v>15</v>
      </c>
      <c r="J12" s="11">
        <f>COUNTIFS([1]!BD[ID_طبيعة المنشأة], 5, [1]!BD[ID_وضعية المنشأة], 1,[1]!BD[طبيعة الأرضية_ID],1, [1]!BD[تاريخ الإحداث], "&lt;=2022")</f>
        <v>16</v>
      </c>
      <c r="K12" s="11">
        <f>COUNTIFS([1]!BD[ID_طبيعة المنشأة], 5, [1]!BD[ID_وضعية المنشأة], 1,[1]!BD[طبيعة الأرضية_ID],1, [1]!BD[تاريخ الإحداث], "&lt;=2023")</f>
        <v>16</v>
      </c>
      <c r="L12" s="11">
        <f>COUNTIFS([1]!BD[ID_طبيعة المنشأة], 5, [1]!BD[ID_وضعية المنشأة], 1,[1]!BD[طبيعة الأرضية_ID],1, [1]!BD[تاريخ الإحداث], "&lt;=2024")</f>
        <v>16</v>
      </c>
      <c r="M12" s="11">
        <f>COUNTIFS([1]!BD[ID_طبيعة المنشأة], 5, [1]!BD[ID_وضعية المنشأة], 1,[1]!BD[طبيعة الأرضية_ID],1, [1]!BD[تاريخ الإحداث], "&lt;=2025")</f>
        <v>16</v>
      </c>
      <c r="N12" s="12">
        <v>16</v>
      </c>
    </row>
    <row r="13" spans="1:14">
      <c r="K13" t="s">
        <v>12</v>
      </c>
      <c r="L13" s="14" t="s">
        <v>11</v>
      </c>
      <c r="M13" s="14"/>
      <c r="N13" s="14"/>
    </row>
  </sheetData>
  <mergeCells count="16">
    <mergeCell ref="A1:N1"/>
    <mergeCell ref="L13:N13"/>
    <mergeCell ref="M2:M3"/>
    <mergeCell ref="J2:J3"/>
    <mergeCell ref="K2:K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Soumaya</dc:creator>
  <cp:lastModifiedBy>Soumaya Boujnah</cp:lastModifiedBy>
  <cp:lastPrinted>2026-09-07T14:10:59Z</cp:lastPrinted>
  <dcterms:created xsi:type="dcterms:W3CDTF">2024-10-08T14:52:34Z</dcterms:created>
  <dcterms:modified xsi:type="dcterms:W3CDTF">2026-09-10T10:57:29Z</dcterms:modified>
</cp:coreProperties>
</file>